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CI vecchio sito\2014\"/>
    </mc:Choice>
  </mc:AlternateContent>
  <bookViews>
    <workbookView xWindow="0" yWindow="0" windowWidth="19200" windowHeight="11595"/>
  </bookViews>
  <sheets>
    <sheet name="DIVISIONE TRA ISTITUTI" sheetId="4" r:id="rId1"/>
    <sheet name="DISPONIB." sheetId="1" r:id="rId2"/>
    <sheet name="IAM" sheetId="2" r:id="rId3"/>
    <sheet name="FRONT- OFFICE" sheetId="3" r:id="rId4"/>
  </sheets>
  <calcPr calcId="152511"/>
</workbook>
</file>

<file path=xl/calcChain.xml><?xml version="1.0" encoding="utf-8"?>
<calcChain xmlns="http://schemas.openxmlformats.org/spreadsheetml/2006/main">
  <c r="D18" i="4" l="1"/>
  <c r="D29" i="4"/>
  <c r="D31" i="4" s="1"/>
  <c r="D34" i="4" s="1"/>
  <c r="B9" i="4" l="1"/>
  <c r="D22" i="4" l="1"/>
  <c r="B20" i="4" l="1"/>
  <c r="B24" i="4" s="1"/>
  <c r="C5" i="3"/>
  <c r="D5" i="3" s="1"/>
  <c r="C23" i="1"/>
  <c r="D23" i="1" s="1"/>
  <c r="C24" i="1"/>
  <c r="D24" i="1" s="1"/>
  <c r="C20" i="1"/>
  <c r="D20" i="1" s="1"/>
  <c r="C21" i="1"/>
  <c r="D21" i="1" s="1"/>
  <c r="D7" i="2"/>
  <c r="E7" i="2" s="1"/>
  <c r="D6" i="2"/>
  <c r="E6" i="2" s="1"/>
  <c r="D5" i="2"/>
  <c r="E5" i="2" s="1"/>
  <c r="E6" i="1"/>
  <c r="H7" i="1"/>
  <c r="H8" i="1"/>
  <c r="H6" i="1"/>
  <c r="G7" i="1"/>
  <c r="G8" i="1"/>
  <c r="G6" i="1"/>
  <c r="F8" i="1"/>
  <c r="F7" i="1"/>
  <c r="F6" i="1"/>
  <c r="E8" i="1"/>
  <c r="E7" i="1"/>
  <c r="C9" i="1"/>
  <c r="G9" i="1" s="1"/>
  <c r="G11" i="1" s="1"/>
  <c r="D9" i="1"/>
  <c r="H9" i="1" s="1"/>
  <c r="H11" i="1" s="1"/>
  <c r="B9" i="1"/>
  <c r="B11" i="1" s="1"/>
  <c r="I7" i="1" l="1"/>
  <c r="I6" i="1"/>
  <c r="I8" i="1"/>
  <c r="D11" i="1"/>
  <c r="E9" i="1"/>
  <c r="E11" i="1" s="1"/>
  <c r="C11" i="1"/>
  <c r="F9" i="1"/>
  <c r="B13" i="1" l="1"/>
  <c r="F11" i="1"/>
  <c r="F13" i="1" s="1"/>
  <c r="I9" i="1"/>
  <c r="I11" i="1" s="1"/>
  <c r="D24" i="4" l="1"/>
  <c r="D25" i="4" l="1"/>
</calcChain>
</file>

<file path=xl/sharedStrings.xml><?xml version="1.0" encoding="utf-8"?>
<sst xmlns="http://schemas.openxmlformats.org/spreadsheetml/2006/main" count="72" uniqueCount="56">
  <si>
    <t>CONTRATTO INTEGRATIVO ANNO 2014</t>
  </si>
  <si>
    <t>DISPONIBILITA'</t>
  </si>
  <si>
    <t>valore dello straordinario ordinario</t>
  </si>
  <si>
    <t>valore dello straordinario festivo/notturno</t>
  </si>
  <si>
    <t>valore dello straordinario festivo e notturno</t>
  </si>
  <si>
    <t>Cat. B</t>
  </si>
  <si>
    <t>Cat. C</t>
  </si>
  <si>
    <t>Cat. D</t>
  </si>
  <si>
    <t>valore medio</t>
  </si>
  <si>
    <t>valore medio tra le categorie</t>
  </si>
  <si>
    <t>media</t>
  </si>
  <si>
    <t>VALORI LORDO DIPENDENTE</t>
  </si>
  <si>
    <t>VALORI COMPRENSIVI DI ONERI C.E. (IPOTESI ND)</t>
  </si>
  <si>
    <t>ONERI C.E. IPOTESI RUOLO ND</t>
  </si>
  <si>
    <t>DISPONIBILITA' - giorni prefestivi</t>
  </si>
  <si>
    <t>DISPONIBILITA' - giorni festivi</t>
  </si>
  <si>
    <t>TOT. SPESA</t>
  </si>
  <si>
    <t>LORDO</t>
  </si>
  <si>
    <t>ONERI C.E.</t>
  </si>
  <si>
    <t>TOTALE</t>
  </si>
  <si>
    <t>INDENNITA' ACCESSORIA MENSILE - ANNO 2014</t>
  </si>
  <si>
    <t>RUOLO ND</t>
  </si>
  <si>
    <t>RUOLO NM</t>
  </si>
  <si>
    <t xml:space="preserve">RUOLO NG </t>
  </si>
  <si>
    <t>TOTALE SPESA</t>
  </si>
  <si>
    <t>% ONERI C.E</t>
  </si>
  <si>
    <t>x 12 mensilità</t>
  </si>
  <si>
    <t>INDENNITA' DI FRONT-OFFICE</t>
  </si>
  <si>
    <t>QUOTA ANNUALE</t>
  </si>
  <si>
    <t>LORDO ANNUALE</t>
  </si>
  <si>
    <t>TOTALE SPESA ANNUALE PER PERSONA</t>
  </si>
  <si>
    <t>QUOTA MENSILE</t>
  </si>
  <si>
    <t>FONDO SALARIO ACCESSORIO ANNO 2014</t>
  </si>
  <si>
    <t>P.E.O</t>
  </si>
  <si>
    <t>Indennità che comportano Oneri, Disagi e Disponibilità:</t>
  </si>
  <si>
    <t>Art. 6, comma 1 - Indennità di Turno</t>
  </si>
  <si>
    <t>Art. 6, comma 2 - Indennità di Disagio Orario</t>
  </si>
  <si>
    <t>Art. 6, comma 3 - Indennita' di Disponibilità</t>
  </si>
  <si>
    <t>Art. 6, comma 4 - Indennita' di Front-Office</t>
  </si>
  <si>
    <t>Art. 6, comma 5 - Indennita' di Guida personale autista</t>
  </si>
  <si>
    <t>Art. 6, comma 6 - Indennita' di reperibilità</t>
  </si>
  <si>
    <t>Fondo Cat. B - C - D</t>
  </si>
  <si>
    <t>Fondo Cat. EP</t>
  </si>
  <si>
    <t>Cat. B - C - D senza incarichi di responsabilità</t>
  </si>
  <si>
    <t>RESPONSABILITA' Cat. B - C - D  - acconto</t>
  </si>
  <si>
    <t>RESPONSABILITA' Cat. B - C - D  - saldo</t>
  </si>
  <si>
    <t>TOTALE PER ISTITUTO</t>
  </si>
  <si>
    <t>FONDO CAT. B - C - D  - Euro 356.919,18</t>
  </si>
  <si>
    <t>FONDO CAT. EP  - Euro 159.097,85</t>
  </si>
  <si>
    <t>RETRIBUZIONE DI POSIZIONE - parte fissa</t>
  </si>
  <si>
    <t>RETRIBUZIONE DI POSIZIONE - parte variabile</t>
  </si>
  <si>
    <t>RETRIBUZIONE DI RISULTATO</t>
  </si>
  <si>
    <r>
      <t xml:space="preserve">INDENNITA' ACCESSORIA MENSILE (I.A.M.) - </t>
    </r>
    <r>
      <rPr>
        <b/>
        <sz val="11"/>
        <color theme="1"/>
        <rFont val="Calibri"/>
        <family val="2"/>
        <scheme val="minor"/>
      </rPr>
      <t>acconto</t>
    </r>
  </si>
  <si>
    <r>
      <t xml:space="preserve">INDENNITA' ACCESSORIA MENSILE (I.A.M.) - </t>
    </r>
    <r>
      <rPr>
        <b/>
        <sz val="11"/>
        <color theme="1"/>
        <rFont val="Calibri"/>
        <family val="2"/>
        <scheme val="minor"/>
      </rPr>
      <t>saldo</t>
    </r>
  </si>
  <si>
    <t>FONDO COMUNE DI ATENEO - ANNO 2013</t>
  </si>
  <si>
    <t>TABELLA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</si>
</sst>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€&quot;\ * #,##0.00000_-;\-&quot;€&quot;\ * #,##0.00000_-;_-&quot;€&quot;\ * &quot;-&quot;???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44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4" fillId="0" borderId="1" xfId="0" applyFont="1" applyBorder="1"/>
    <xf numFmtId="44" fontId="4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0" fontId="0" fillId="0" borderId="0" xfId="0" applyFill="1" applyBorder="1" applyAlignment="1">
      <alignment horizontal="right"/>
    </xf>
    <xf numFmtId="164" fontId="0" fillId="2" borderId="0" xfId="0" applyNumberFormat="1" applyFill="1" applyAlignment="1"/>
    <xf numFmtId="0" fontId="0" fillId="2" borderId="0" xfId="0" applyFill="1"/>
    <xf numFmtId="164" fontId="0" fillId="3" borderId="0" xfId="0" applyNumberFormat="1" applyFill="1" applyAlignment="1"/>
    <xf numFmtId="164" fontId="0" fillId="3" borderId="0" xfId="0" applyNumberFormat="1" applyFill="1"/>
    <xf numFmtId="164" fontId="0" fillId="3" borderId="1" xfId="0" applyNumberFormat="1" applyFill="1" applyBorder="1"/>
    <xf numFmtId="44" fontId="0" fillId="0" borderId="1" xfId="0" applyNumberFormat="1" applyBorder="1"/>
    <xf numFmtId="0" fontId="4" fillId="0" borderId="0" xfId="0" applyFont="1" applyAlignment="1">
      <alignment horizontal="center"/>
    </xf>
    <xf numFmtId="0" fontId="3" fillId="0" borderId="1" xfId="0" applyFont="1" applyBorder="1"/>
    <xf numFmtId="44" fontId="3" fillId="0" borderId="1" xfId="0" applyNumberFormat="1" applyFont="1" applyBorder="1"/>
    <xf numFmtId="10" fontId="3" fillId="0" borderId="1" xfId="0" applyNumberFormat="1" applyFont="1" applyBorder="1" applyAlignment="1">
      <alignment horizontal="center"/>
    </xf>
    <xf numFmtId="0" fontId="4" fillId="0" borderId="0" xfId="0" applyFont="1" applyBorder="1"/>
    <xf numFmtId="44" fontId="4" fillId="0" borderId="0" xfId="0" applyNumberFormat="1" applyFont="1" applyBorder="1"/>
    <xf numFmtId="44" fontId="3" fillId="0" borderId="1" xfId="0" applyNumberFormat="1" applyFont="1" applyFill="1" applyBorder="1"/>
    <xf numFmtId="44" fontId="4" fillId="0" borderId="1" xfId="0" applyNumberFormat="1" applyFont="1" applyFill="1" applyBorder="1"/>
    <xf numFmtId="44" fontId="1" fillId="0" borderId="0" xfId="0" applyNumberFormat="1" applyFont="1" applyAlignment="1">
      <alignment horizontal="center" vertical="center" wrapText="1"/>
    </xf>
    <xf numFmtId="44" fontId="0" fillId="0" borderId="1" xfId="0" applyNumberForma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Border="1"/>
    <xf numFmtId="44" fontId="0" fillId="0" borderId="0" xfId="0" applyNumberFormat="1" applyBorder="1"/>
    <xf numFmtId="44" fontId="0" fillId="0" borderId="1" xfId="0" applyNumberFormat="1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3" borderId="1" xfId="0" applyFill="1" applyBorder="1"/>
    <xf numFmtId="0" fontId="0" fillId="7" borderId="1" xfId="0" applyFill="1" applyBorder="1"/>
    <xf numFmtId="0" fontId="0" fillId="8" borderId="1" xfId="0" applyFill="1" applyBorder="1"/>
    <xf numFmtId="0" fontId="2" fillId="0" borderId="1" xfId="0" applyFont="1" applyBorder="1"/>
    <xf numFmtId="0" fontId="5" fillId="0" borderId="1" xfId="0" applyFont="1" applyBorder="1" applyAlignment="1">
      <alignment horizontal="right"/>
    </xf>
    <xf numFmtId="44" fontId="5" fillId="0" borderId="1" xfId="0" applyNumberFormat="1" applyFont="1" applyBorder="1"/>
    <xf numFmtId="0" fontId="5" fillId="0" borderId="0" xfId="0" applyFont="1"/>
    <xf numFmtId="44" fontId="2" fillId="0" borderId="1" xfId="0" applyNumberFormat="1" applyFont="1" applyBorder="1"/>
    <xf numFmtId="0" fontId="6" fillId="0" borderId="0" xfId="0" applyFont="1"/>
    <xf numFmtId="0" fontId="1" fillId="0" borderId="0" xfId="0" applyFont="1"/>
    <xf numFmtId="43" fontId="0" fillId="0" borderId="0" xfId="0" applyNumberFormat="1" applyBorder="1"/>
    <xf numFmtId="44" fontId="4" fillId="0" borderId="0" xfId="0" applyNumberFormat="1" applyFont="1"/>
    <xf numFmtId="44" fontId="0" fillId="0" borderId="2" xfId="0" applyNumberFormat="1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zoomScale="80" zoomScaleNormal="80" workbookViewId="0">
      <selection activeCell="E4" sqref="E4"/>
    </sheetView>
  </sheetViews>
  <sheetFormatPr defaultRowHeight="15" x14ac:dyDescent="0.25"/>
  <cols>
    <col min="1" max="1" width="50.7109375" bestFit="1" customWidth="1"/>
    <col min="2" max="2" width="22.7109375" bestFit="1" customWidth="1"/>
    <col min="3" max="3" width="18.140625" bestFit="1" customWidth="1"/>
    <col min="4" max="4" width="24" customWidth="1"/>
    <col min="6" max="6" width="13.140625" bestFit="1" customWidth="1"/>
    <col min="7" max="7" width="14.5703125" customWidth="1"/>
  </cols>
  <sheetData>
    <row r="1" spans="1:4" ht="21" x14ac:dyDescent="0.35">
      <c r="A1" s="45" t="s">
        <v>55</v>
      </c>
    </row>
    <row r="3" spans="1:4" ht="18.75" x14ac:dyDescent="0.3">
      <c r="A3" s="40" t="s">
        <v>32</v>
      </c>
      <c r="B3" s="41" t="s">
        <v>19</v>
      </c>
      <c r="C3" s="42">
        <v>516017.03</v>
      </c>
    </row>
    <row r="4" spans="1:4" ht="18.75" x14ac:dyDescent="0.3">
      <c r="A4" s="43"/>
      <c r="B4" s="41" t="s">
        <v>41</v>
      </c>
      <c r="C4" s="44">
        <v>356919.18</v>
      </c>
      <c r="D4" s="5"/>
    </row>
    <row r="5" spans="1:4" ht="18.75" x14ac:dyDescent="0.3">
      <c r="A5" s="43"/>
      <c r="B5" s="41" t="s">
        <v>42</v>
      </c>
      <c r="C5" s="44">
        <v>159097.85</v>
      </c>
    </row>
    <row r="6" spans="1:4" ht="18.75" x14ac:dyDescent="0.3">
      <c r="A6" s="1" t="s">
        <v>47</v>
      </c>
      <c r="C6" s="5"/>
      <c r="D6" s="46" t="s">
        <v>46</v>
      </c>
    </row>
    <row r="7" spans="1:4" x14ac:dyDescent="0.25">
      <c r="A7" s="10" t="s">
        <v>33</v>
      </c>
      <c r="B7" s="18"/>
      <c r="C7" s="18"/>
      <c r="D7" s="18">
        <v>0</v>
      </c>
    </row>
    <row r="8" spans="1:4" x14ac:dyDescent="0.25">
      <c r="A8" s="10"/>
      <c r="B8" s="18"/>
      <c r="C8" s="18"/>
      <c r="D8" s="18"/>
    </row>
    <row r="9" spans="1:4" x14ac:dyDescent="0.25">
      <c r="A9" s="38" t="s">
        <v>34</v>
      </c>
      <c r="B9" s="28">
        <f>D10+D11+D12+D13+D14+D15</f>
        <v>17800</v>
      </c>
      <c r="C9" s="18"/>
      <c r="D9" s="18"/>
    </row>
    <row r="10" spans="1:4" x14ac:dyDescent="0.25">
      <c r="A10" s="10" t="s">
        <v>35</v>
      </c>
      <c r="B10" s="18"/>
      <c r="C10" s="18"/>
      <c r="D10" s="18">
        <v>3700</v>
      </c>
    </row>
    <row r="11" spans="1:4" x14ac:dyDescent="0.25">
      <c r="A11" s="10" t="s">
        <v>36</v>
      </c>
      <c r="B11" s="18"/>
      <c r="C11" s="18"/>
      <c r="D11" s="33">
        <v>6500</v>
      </c>
    </row>
    <row r="12" spans="1:4" x14ac:dyDescent="0.25">
      <c r="A12" s="10" t="s">
        <v>37</v>
      </c>
      <c r="B12" s="18"/>
      <c r="C12" s="18"/>
      <c r="D12" s="33">
        <v>500</v>
      </c>
    </row>
    <row r="13" spans="1:4" x14ac:dyDescent="0.25">
      <c r="A13" s="10" t="s">
        <v>38</v>
      </c>
      <c r="B13" s="18"/>
      <c r="C13" s="18"/>
      <c r="D13" s="33">
        <v>4840</v>
      </c>
    </row>
    <row r="14" spans="1:4" x14ac:dyDescent="0.25">
      <c r="A14" s="10" t="s">
        <v>39</v>
      </c>
      <c r="B14" s="18"/>
      <c r="C14" s="18"/>
      <c r="D14" s="33">
        <v>2000</v>
      </c>
    </row>
    <row r="15" spans="1:4" x14ac:dyDescent="0.25">
      <c r="A15" s="10" t="s">
        <v>40</v>
      </c>
      <c r="B15" s="18"/>
      <c r="C15" s="18"/>
      <c r="D15" s="33">
        <v>260</v>
      </c>
    </row>
    <row r="16" spans="1:4" x14ac:dyDescent="0.25">
      <c r="A16" s="10"/>
      <c r="B16" s="18"/>
      <c r="C16" s="18"/>
      <c r="D16" s="33"/>
    </row>
    <row r="17" spans="1:7" x14ac:dyDescent="0.25">
      <c r="A17" s="36" t="s">
        <v>44</v>
      </c>
      <c r="B17" s="18">
        <v>162000</v>
      </c>
      <c r="C17" s="18"/>
      <c r="D17" s="33">
        <v>35600</v>
      </c>
      <c r="F17" s="32"/>
      <c r="G17" s="5"/>
    </row>
    <row r="18" spans="1:7" x14ac:dyDescent="0.25">
      <c r="A18" s="35" t="s">
        <v>45</v>
      </c>
      <c r="B18" s="18"/>
      <c r="C18" s="18"/>
      <c r="D18" s="33">
        <f>B17-D17</f>
        <v>126400</v>
      </c>
    </row>
    <row r="19" spans="1:7" x14ac:dyDescent="0.25">
      <c r="A19" s="10"/>
      <c r="B19" s="18"/>
      <c r="C19" s="18"/>
      <c r="D19" s="33"/>
    </row>
    <row r="20" spans="1:7" x14ac:dyDescent="0.25">
      <c r="A20" s="37" t="s">
        <v>52</v>
      </c>
      <c r="B20" s="18">
        <f>D20+D22</f>
        <v>177119.18</v>
      </c>
      <c r="C20" s="18"/>
      <c r="D20" s="33">
        <v>133000</v>
      </c>
    </row>
    <row r="21" spans="1:7" x14ac:dyDescent="0.25">
      <c r="A21" s="37" t="s">
        <v>43</v>
      </c>
      <c r="B21" s="18"/>
      <c r="C21" s="18"/>
      <c r="D21" s="18"/>
    </row>
    <row r="22" spans="1:7" x14ac:dyDescent="0.25">
      <c r="A22" s="34" t="s">
        <v>53</v>
      </c>
      <c r="B22" s="18"/>
      <c r="C22" s="18"/>
      <c r="D22" s="18">
        <f>356919.18-D10-D11-D12-D13-D14-D15-D17-D18-D20</f>
        <v>44119.179999999993</v>
      </c>
      <c r="F22" s="5"/>
    </row>
    <row r="23" spans="1:7" x14ac:dyDescent="0.25">
      <c r="A23" s="34" t="s">
        <v>43</v>
      </c>
      <c r="B23" s="18"/>
      <c r="C23" s="18"/>
      <c r="D23" s="18"/>
    </row>
    <row r="24" spans="1:7" x14ac:dyDescent="0.25">
      <c r="A24" s="29" t="s">
        <v>19</v>
      </c>
      <c r="B24" s="18">
        <f>SUM(B9:B23)</f>
        <v>356919.18</v>
      </c>
      <c r="C24" s="10"/>
      <c r="D24" s="18">
        <f>SUM(D7:D23)</f>
        <v>356919.18</v>
      </c>
      <c r="G24" s="5"/>
    </row>
    <row r="25" spans="1:7" x14ac:dyDescent="0.25">
      <c r="A25" s="30"/>
      <c r="B25" s="31"/>
      <c r="C25" s="31"/>
      <c r="D25" s="47">
        <f>C4-D24</f>
        <v>0</v>
      </c>
    </row>
    <row r="26" spans="1:7" ht="18.75" x14ac:dyDescent="0.3">
      <c r="A26" s="1" t="s">
        <v>48</v>
      </c>
      <c r="D26" s="46" t="s">
        <v>46</v>
      </c>
    </row>
    <row r="27" spans="1:7" x14ac:dyDescent="0.25">
      <c r="A27" s="10" t="s">
        <v>33</v>
      </c>
      <c r="B27" s="18"/>
      <c r="C27" s="18"/>
      <c r="D27" s="18">
        <v>0</v>
      </c>
      <c r="F27" s="5"/>
    </row>
    <row r="28" spans="1:7" x14ac:dyDescent="0.25">
      <c r="A28" s="10"/>
      <c r="B28" s="10"/>
      <c r="C28" s="10"/>
      <c r="D28" s="18"/>
    </row>
    <row r="29" spans="1:7" x14ac:dyDescent="0.25">
      <c r="A29" s="36" t="s">
        <v>49</v>
      </c>
      <c r="B29" s="49">
        <v>144634.41</v>
      </c>
      <c r="C29" s="10"/>
      <c r="D29" s="18">
        <f>3099*17</f>
        <v>52683</v>
      </c>
    </row>
    <row r="30" spans="1:7" x14ac:dyDescent="0.25">
      <c r="A30" s="10"/>
      <c r="B30" s="50"/>
      <c r="C30" s="10"/>
      <c r="D30" s="18"/>
    </row>
    <row r="31" spans="1:7" x14ac:dyDescent="0.25">
      <c r="A31" s="35" t="s">
        <v>50</v>
      </c>
      <c r="B31" s="51"/>
      <c r="C31" s="10"/>
      <c r="D31" s="18">
        <f>B29-D29</f>
        <v>91951.41</v>
      </c>
    </row>
    <row r="32" spans="1:7" x14ac:dyDescent="0.25">
      <c r="A32" s="10"/>
      <c r="B32" s="10"/>
      <c r="C32" s="10"/>
      <c r="D32" s="18"/>
    </row>
    <row r="33" spans="1:6" x14ac:dyDescent="0.25">
      <c r="A33" s="39" t="s">
        <v>51</v>
      </c>
      <c r="B33" s="10"/>
      <c r="C33" s="10"/>
      <c r="D33" s="18">
        <v>14463.440909090918</v>
      </c>
      <c r="F33" s="5"/>
    </row>
    <row r="34" spans="1:6" x14ac:dyDescent="0.25">
      <c r="A34" s="29" t="s">
        <v>19</v>
      </c>
      <c r="B34" s="10"/>
      <c r="C34" s="10"/>
      <c r="D34" s="18">
        <f>SUM(D27:D33)</f>
        <v>159097.85090909092</v>
      </c>
    </row>
    <row r="36" spans="1:6" ht="15.75" x14ac:dyDescent="0.25">
      <c r="A36" s="3" t="s">
        <v>54</v>
      </c>
      <c r="B36" s="3"/>
      <c r="C36" s="3"/>
      <c r="D36" s="48">
        <v>174734.62</v>
      </c>
    </row>
    <row r="37" spans="1:6" ht="15.75" x14ac:dyDescent="0.25">
      <c r="A37" s="3"/>
      <c r="B37" s="3"/>
      <c r="C37" s="3"/>
      <c r="D37" s="48"/>
    </row>
    <row r="38" spans="1:6" ht="15.75" x14ac:dyDescent="0.25">
      <c r="A38" s="3"/>
      <c r="B38" s="3"/>
      <c r="C38" s="3"/>
      <c r="D38" s="48"/>
    </row>
  </sheetData>
  <mergeCells count="1">
    <mergeCell ref="B29:B3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G22" sqref="G22"/>
    </sheetView>
  </sheetViews>
  <sheetFormatPr defaultRowHeight="15" x14ac:dyDescent="0.25"/>
  <cols>
    <col min="1" max="1" width="47" bestFit="1" customWidth="1"/>
    <col min="2" max="2" width="13" customWidth="1"/>
    <col min="3" max="3" width="12.7109375" customWidth="1"/>
    <col min="4" max="4" width="12.42578125" customWidth="1"/>
    <col min="5" max="5" width="11.42578125" bestFit="1" customWidth="1"/>
    <col min="6" max="9" width="12.7109375" customWidth="1"/>
  </cols>
  <sheetData>
    <row r="1" spans="1:9" ht="18.75" x14ac:dyDescent="0.3">
      <c r="A1" s="1" t="s">
        <v>0</v>
      </c>
    </row>
    <row r="3" spans="1:9" ht="15.75" x14ac:dyDescent="0.25">
      <c r="A3" s="3" t="s">
        <v>1</v>
      </c>
    </row>
    <row r="4" spans="1:9" x14ac:dyDescent="0.25">
      <c r="B4" s="52" t="s">
        <v>11</v>
      </c>
      <c r="C4" s="52"/>
      <c r="D4" s="52"/>
      <c r="E4" s="52"/>
      <c r="F4" s="53" t="s">
        <v>12</v>
      </c>
      <c r="G4" s="53"/>
      <c r="H4" s="53"/>
      <c r="I4" s="53"/>
    </row>
    <row r="5" spans="1:9" x14ac:dyDescent="0.25">
      <c r="B5" s="4" t="s">
        <v>5</v>
      </c>
      <c r="C5" s="4" t="s">
        <v>6</v>
      </c>
      <c r="D5" s="4" t="s">
        <v>7</v>
      </c>
      <c r="E5" s="4" t="s">
        <v>10</v>
      </c>
      <c r="F5" s="4" t="s">
        <v>5</v>
      </c>
      <c r="G5" s="4" t="s">
        <v>6</v>
      </c>
      <c r="H5" s="4" t="s">
        <v>7</v>
      </c>
      <c r="I5" s="4" t="s">
        <v>10</v>
      </c>
    </row>
    <row r="6" spans="1:9" x14ac:dyDescent="0.25">
      <c r="A6" s="10" t="s">
        <v>2</v>
      </c>
      <c r="B6" s="11">
        <v>12.58281</v>
      </c>
      <c r="C6" s="11">
        <v>13.87388</v>
      </c>
      <c r="D6" s="11">
        <v>15.769259999999999</v>
      </c>
      <c r="E6" s="17">
        <f>(B6+C6+D6)/3</f>
        <v>14.075316666666666</v>
      </c>
      <c r="F6" s="11">
        <f>B6*$B$16</f>
        <v>16.697388870000001</v>
      </c>
      <c r="G6" s="11">
        <f>C6*$B$16</f>
        <v>18.410638759999998</v>
      </c>
      <c r="H6" s="11">
        <f>D6*$B$16</f>
        <v>20.925808019999998</v>
      </c>
      <c r="I6" s="17">
        <f>(F6+G6+H6)/3</f>
        <v>18.677945216666664</v>
      </c>
    </row>
    <row r="7" spans="1:9" x14ac:dyDescent="0.25">
      <c r="A7" s="10" t="s">
        <v>3</v>
      </c>
      <c r="B7" s="11">
        <v>14.22405</v>
      </c>
      <c r="C7" s="11">
        <v>15.68351</v>
      </c>
      <c r="D7" s="11">
        <v>17.82611</v>
      </c>
      <c r="E7" s="17">
        <f>(B7+C7+D7)/3</f>
        <v>15.911223333333334</v>
      </c>
      <c r="F7" s="11">
        <f>B7*$B$16</f>
        <v>18.87531435</v>
      </c>
      <c r="G7" s="11">
        <f t="shared" ref="G7:G9" si="0">C7*$B$16</f>
        <v>20.812017770000001</v>
      </c>
      <c r="H7" s="11">
        <f t="shared" ref="H7:H9" si="1">D7*$B$16</f>
        <v>23.655247969999998</v>
      </c>
      <c r="I7" s="17">
        <f t="shared" ref="I7:I9" si="2">(F7+G7+H7)/3</f>
        <v>21.114193363333332</v>
      </c>
    </row>
    <row r="8" spans="1:9" x14ac:dyDescent="0.25">
      <c r="A8" s="10" t="s">
        <v>4</v>
      </c>
      <c r="B8" s="11">
        <v>16.41236</v>
      </c>
      <c r="C8" s="11">
        <v>18.096360000000001</v>
      </c>
      <c r="D8" s="11">
        <v>20.56859</v>
      </c>
      <c r="E8" s="17">
        <f>(B8+C8+D8)/3</f>
        <v>18.359103333333334</v>
      </c>
      <c r="F8" s="11">
        <f>B8*$B$16</f>
        <v>21.77920172</v>
      </c>
      <c r="G8" s="11">
        <f t="shared" si="0"/>
        <v>24.013869719999999</v>
      </c>
      <c r="H8" s="11">
        <f t="shared" si="1"/>
        <v>27.294518929999999</v>
      </c>
      <c r="I8" s="17">
        <f t="shared" si="2"/>
        <v>24.362530123333332</v>
      </c>
    </row>
    <row r="9" spans="1:9" x14ac:dyDescent="0.25">
      <c r="A9" s="12" t="s">
        <v>19</v>
      </c>
      <c r="B9" s="11">
        <f>SUM(B6:B8)</f>
        <v>43.21922</v>
      </c>
      <c r="C9" s="11">
        <f t="shared" ref="C9:D9" si="3">SUM(C6:C8)</f>
        <v>47.653750000000002</v>
      </c>
      <c r="D9" s="11">
        <f t="shared" si="3"/>
        <v>54.163960000000003</v>
      </c>
      <c r="E9" s="11">
        <f>SUM(E6:E8)</f>
        <v>48.345643333333328</v>
      </c>
      <c r="F9" s="11">
        <f>B9*$B$16</f>
        <v>57.351904939999997</v>
      </c>
      <c r="G9" s="11">
        <f t="shared" si="0"/>
        <v>63.236526250000004</v>
      </c>
      <c r="H9" s="11">
        <f t="shared" si="1"/>
        <v>71.875574920000005</v>
      </c>
      <c r="I9" s="11">
        <f t="shared" si="2"/>
        <v>64.154668703333343</v>
      </c>
    </row>
    <row r="10" spans="1:9" x14ac:dyDescent="0.25">
      <c r="B10" s="6"/>
      <c r="C10" s="6"/>
      <c r="D10" s="6"/>
      <c r="F10" s="6"/>
      <c r="G10" s="6"/>
      <c r="H10" s="6"/>
    </row>
    <row r="11" spans="1:9" x14ac:dyDescent="0.25">
      <c r="A11" s="7" t="s">
        <v>8</v>
      </c>
      <c r="B11" s="6">
        <f>B9/3</f>
        <v>14.406406666666667</v>
      </c>
      <c r="C11" s="6">
        <f>C9/3</f>
        <v>15.884583333333333</v>
      </c>
      <c r="D11" s="6">
        <f>D9/3</f>
        <v>18.054653333333334</v>
      </c>
      <c r="E11" s="6">
        <f>E9/3</f>
        <v>16.115214444444444</v>
      </c>
      <c r="F11" s="6">
        <f>F9/3</f>
        <v>19.117301646666665</v>
      </c>
      <c r="G11" s="6">
        <f t="shared" ref="G11:I11" si="4">G9/3</f>
        <v>21.078842083333335</v>
      </c>
      <c r="H11" s="6">
        <f t="shared" si="4"/>
        <v>23.958524973333336</v>
      </c>
      <c r="I11" s="6">
        <f t="shared" si="4"/>
        <v>21.38488956777778</v>
      </c>
    </row>
    <row r="12" spans="1:9" x14ac:dyDescent="0.25">
      <c r="A12" s="7"/>
      <c r="B12" s="6"/>
      <c r="C12" s="6"/>
      <c r="D12" s="6"/>
      <c r="E12" s="6"/>
      <c r="F12" s="6"/>
      <c r="G12" s="6"/>
      <c r="H12" s="6"/>
      <c r="I12" s="6"/>
    </row>
    <row r="13" spans="1:9" x14ac:dyDescent="0.25">
      <c r="A13" s="7" t="s">
        <v>9</v>
      </c>
      <c r="B13" s="15">
        <f>(B11+C11+D11)/3</f>
        <v>16.115214444444444</v>
      </c>
      <c r="C13" s="13"/>
      <c r="D13" s="13"/>
      <c r="E13" s="14"/>
      <c r="F13" s="16">
        <f>(F11+G11+H11)/3</f>
        <v>21.38488956777778</v>
      </c>
      <c r="G13" s="6"/>
      <c r="H13" s="6"/>
    </row>
    <row r="14" spans="1:9" x14ac:dyDescent="0.25">
      <c r="B14" s="5"/>
      <c r="C14" s="5"/>
      <c r="D14" s="5"/>
      <c r="F14" s="6"/>
      <c r="G14" s="6"/>
      <c r="H14" s="6"/>
    </row>
    <row r="15" spans="1:9" x14ac:dyDescent="0.25">
      <c r="B15" s="5"/>
      <c r="C15" s="5"/>
      <c r="D15" s="5"/>
      <c r="F15" s="6"/>
      <c r="G15" s="6"/>
      <c r="H15" s="6"/>
    </row>
    <row r="16" spans="1:9" x14ac:dyDescent="0.25">
      <c r="A16" t="s">
        <v>13</v>
      </c>
      <c r="B16">
        <v>1.327</v>
      </c>
    </row>
    <row r="18" spans="1:5" ht="15.75" x14ac:dyDescent="0.25">
      <c r="A18" s="23"/>
      <c r="B18" s="24"/>
      <c r="C18" s="24"/>
      <c r="D18" s="24"/>
      <c r="E18" s="5"/>
    </row>
    <row r="19" spans="1:5" x14ac:dyDescent="0.25">
      <c r="B19" s="4" t="s">
        <v>17</v>
      </c>
      <c r="C19" s="4" t="s">
        <v>18</v>
      </c>
      <c r="D19" s="4" t="s">
        <v>16</v>
      </c>
      <c r="E19" s="5"/>
    </row>
    <row r="20" spans="1:5" ht="15.75" x14ac:dyDescent="0.25">
      <c r="A20" s="8" t="s">
        <v>14</v>
      </c>
      <c r="B20" s="9">
        <v>16</v>
      </c>
      <c r="C20" s="21">
        <f>B20*32.7%</f>
        <v>5.2320000000000002</v>
      </c>
      <c r="D20" s="21">
        <f>B20+C20</f>
        <v>21.231999999999999</v>
      </c>
      <c r="E20" s="5"/>
    </row>
    <row r="21" spans="1:5" ht="15.75" x14ac:dyDescent="0.25">
      <c r="A21" s="8" t="s">
        <v>15</v>
      </c>
      <c r="B21" s="26">
        <v>18</v>
      </c>
      <c r="C21" s="18">
        <f>B21*32.7%</f>
        <v>5.8860000000000001</v>
      </c>
      <c r="D21" s="18">
        <f>B21+C21</f>
        <v>23.885999999999999</v>
      </c>
    </row>
    <row r="22" spans="1:5" x14ac:dyDescent="0.25">
      <c r="B22" s="4" t="s">
        <v>17</v>
      </c>
      <c r="C22" s="4" t="s">
        <v>18</v>
      </c>
      <c r="D22" s="4" t="s">
        <v>16</v>
      </c>
    </row>
    <row r="23" spans="1:5" ht="15.75" x14ac:dyDescent="0.25">
      <c r="A23" s="8" t="s">
        <v>14</v>
      </c>
      <c r="B23" s="21">
        <v>18</v>
      </c>
      <c r="C23" s="21">
        <f>B23*32.7%</f>
        <v>5.8860000000000001</v>
      </c>
      <c r="D23" s="21">
        <f>B23+C23</f>
        <v>23.885999999999999</v>
      </c>
    </row>
    <row r="24" spans="1:5" ht="15.75" x14ac:dyDescent="0.25">
      <c r="A24" s="8" t="s">
        <v>15</v>
      </c>
      <c r="B24" s="25">
        <v>20</v>
      </c>
      <c r="C24" s="18">
        <f>B24*32.7%</f>
        <v>6.54</v>
      </c>
      <c r="D24" s="18">
        <f>B24+C24</f>
        <v>26.54</v>
      </c>
    </row>
  </sheetData>
  <mergeCells count="2">
    <mergeCell ref="B4:E4"/>
    <mergeCell ref="F4:I4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H23" sqref="H23"/>
    </sheetView>
  </sheetViews>
  <sheetFormatPr defaultRowHeight="15" x14ac:dyDescent="0.25"/>
  <cols>
    <col min="1" max="3" width="13.7109375" customWidth="1"/>
    <col min="4" max="4" width="13.85546875" customWidth="1"/>
    <col min="5" max="5" width="14.42578125" bestFit="1" customWidth="1"/>
  </cols>
  <sheetData>
    <row r="2" spans="1:5" ht="18.75" x14ac:dyDescent="0.3">
      <c r="A2" s="1" t="s">
        <v>20</v>
      </c>
    </row>
    <row r="4" spans="1:5" ht="15.75" x14ac:dyDescent="0.25">
      <c r="A4" s="2"/>
      <c r="B4" s="19" t="s">
        <v>24</v>
      </c>
      <c r="C4" s="19" t="s">
        <v>25</v>
      </c>
      <c r="D4" s="19" t="s">
        <v>17</v>
      </c>
      <c r="E4" s="19" t="s">
        <v>26</v>
      </c>
    </row>
    <row r="5" spans="1:5" ht="15.75" x14ac:dyDescent="0.25">
      <c r="A5" s="20" t="s">
        <v>21</v>
      </c>
      <c r="B5" s="21">
        <v>50</v>
      </c>
      <c r="C5" s="22">
        <v>0.32700000000000001</v>
      </c>
      <c r="D5" s="9">
        <f>B5/1.327</f>
        <v>37.678975131876413</v>
      </c>
      <c r="E5" s="21">
        <f>D5*12</f>
        <v>452.14770158251696</v>
      </c>
    </row>
    <row r="6" spans="1:5" ht="15.75" x14ac:dyDescent="0.25">
      <c r="A6" s="20" t="s">
        <v>22</v>
      </c>
      <c r="B6" s="21">
        <v>50</v>
      </c>
      <c r="C6" s="22">
        <v>0.34310000000000002</v>
      </c>
      <c r="D6" s="9">
        <f>B6/1.3431</f>
        <v>37.22730995458268</v>
      </c>
      <c r="E6" s="21">
        <f>D6*12</f>
        <v>446.72771945499215</v>
      </c>
    </row>
    <row r="7" spans="1:5" ht="15.75" x14ac:dyDescent="0.25">
      <c r="A7" s="20" t="s">
        <v>23</v>
      </c>
      <c r="B7" s="21">
        <v>50</v>
      </c>
      <c r="C7" s="22">
        <v>0.30780000000000002</v>
      </c>
      <c r="D7" s="9">
        <f>B7/1.3078</f>
        <v>38.232145588010397</v>
      </c>
      <c r="E7" s="21">
        <f>D7*12</f>
        <v>458.78574705612476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"/>
  <sheetViews>
    <sheetView workbookViewId="0">
      <selection activeCell="E20" sqref="E20"/>
    </sheetView>
  </sheetViews>
  <sheetFormatPr defaultRowHeight="15" x14ac:dyDescent="0.25"/>
  <cols>
    <col min="1" max="1" width="17.140625" customWidth="1"/>
    <col min="2" max="2" width="19.7109375" style="5" customWidth="1"/>
    <col min="3" max="3" width="17.28515625" style="5" customWidth="1"/>
    <col min="4" max="4" width="12.7109375" style="5" customWidth="1"/>
  </cols>
  <sheetData>
    <row r="2" spans="1:4" ht="18.75" x14ac:dyDescent="0.3">
      <c r="A2" s="1" t="s">
        <v>27</v>
      </c>
    </row>
    <row r="3" spans="1:4" ht="18.75" x14ac:dyDescent="0.3">
      <c r="A3" s="1"/>
    </row>
    <row r="4" spans="1:4" ht="45" x14ac:dyDescent="0.25">
      <c r="B4" s="27" t="s">
        <v>30</v>
      </c>
      <c r="C4" s="27" t="s">
        <v>29</v>
      </c>
      <c r="D4" s="27" t="s">
        <v>31</v>
      </c>
    </row>
    <row r="5" spans="1:4" x14ac:dyDescent="0.25">
      <c r="A5" s="10" t="s">
        <v>28</v>
      </c>
      <c r="B5" s="18">
        <v>220</v>
      </c>
      <c r="C5" s="18">
        <f>B5/1.327</f>
        <v>165.78749058025622</v>
      </c>
      <c r="D5" s="18">
        <f>C5/12</f>
        <v>13.815624215021352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DIVISIONE TRA ISTITUTI</vt:lpstr>
      <vt:lpstr>DISPONIB.</vt:lpstr>
      <vt:lpstr>IAM</vt:lpstr>
      <vt:lpstr>FRONT- OFFICE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annalisa.barbale</dc:creator>
  <cp:lastModifiedBy>Giuseppina Galizia</cp:lastModifiedBy>
  <cp:lastPrinted>2015-05-27T15:39:59Z</cp:lastPrinted>
  <dcterms:created xsi:type="dcterms:W3CDTF">2015-03-20T15:55:43Z</dcterms:created>
  <dcterms:modified xsi:type="dcterms:W3CDTF">2016-05-06T09:47:00Z</dcterms:modified>
</cp:coreProperties>
</file>